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895" windowHeight="12210"/>
  </bookViews>
  <sheets>
    <sheet name="Sheet1" sheetId="1" r:id="rId1"/>
    <sheet name="Sheet2" sheetId="2" r:id="rId2"/>
    <sheet name="Sheet3" sheetId="3" r:id="rId3"/>
  </sheets>
  <definedNames>
    <definedName name="AveragePowerUsage">Sheet1!$C$12</definedName>
    <definedName name="CostOfMoney">Sheet1!$C$11</definedName>
    <definedName name="FacilityAmortization">Sheet1!$C$6</definedName>
    <definedName name="FacilityCost">Sheet1!$C$5</definedName>
    <definedName name="FullyBurdenedPower">Sheet1!$C$22</definedName>
    <definedName name="InfrastructureMonthly">Sheet1!$C$17</definedName>
    <definedName name="MegaWattsCriticalLoad">Sheet1!$C$10</definedName>
    <definedName name="OtherInfrastructureMonthly">Sheet1!$C$21</definedName>
    <definedName name="PowerAndCoolikngInfrastructurePercentage">Sheet1!$C$14</definedName>
    <definedName name="PowerAndCoolingInfrastructureMonthly">Sheet1!$C$19</definedName>
    <definedName name="PowerCost">Sheet1!$C$4</definedName>
    <definedName name="PowerMonthly">Sheet1!$C$20</definedName>
    <definedName name="PUE">Sheet1!$C$13</definedName>
    <definedName name="ServerAmortization">Sheet1!$C$9</definedName>
    <definedName name="ServerCost">Sheet1!$C$8</definedName>
    <definedName name="ServerCount">Sheet1!$C$7</definedName>
    <definedName name="ServersMonthly">Sheet1!$C$18</definedName>
  </definedNames>
  <calcPr calcId="125725"/>
</workbook>
</file>

<file path=xl/calcChain.xml><?xml version="1.0" encoding="utf-8"?>
<calcChain xmlns="http://schemas.openxmlformats.org/spreadsheetml/2006/main">
  <c r="C20" i="1"/>
  <c r="C18"/>
  <c r="C17"/>
  <c r="C19" s="1"/>
  <c r="C9"/>
  <c r="C6"/>
  <c r="C23" l="1"/>
  <c r="C22"/>
  <c r="C21" l="1"/>
</calcChain>
</file>

<file path=xl/sharedStrings.xml><?xml version="1.0" encoding="utf-8"?>
<sst xmlns="http://schemas.openxmlformats.org/spreadsheetml/2006/main" count="33" uniqueCount="33">
  <si>
    <t>Servers</t>
  </si>
  <si>
    <t>Infrastructure</t>
  </si>
  <si>
    <t>Power</t>
  </si>
  <si>
    <t>Full burdened Power</t>
  </si>
  <si>
    <t>Other Infrastructure</t>
  </si>
  <si>
    <t>Power &amp; Cooling Infrastructure</t>
  </si>
  <si>
    <t>Assumptions</t>
  </si>
  <si>
    <t>Cost of power ($/kwh):</t>
  </si>
  <si>
    <t>Power Usage Effectiveness</t>
  </si>
  <si>
    <t>Overall Data Center Costs</t>
  </si>
  <si>
    <t>Average Power Usage (%):</t>
  </si>
  <si>
    <t>Number of Servers:</t>
  </si>
  <si>
    <t>Cost of Facility ($):</t>
  </si>
  <si>
    <t>Cost/Server ($)</t>
  </si>
  <si>
    <t>Server Amortization (months)</t>
  </si>
  <si>
    <t>Facilities Amortization:</t>
  </si>
  <si>
    <t>Annual Cost of Money (%):</t>
  </si>
  <si>
    <t>Network egress charges not included (workload dependent)</t>
  </si>
  <si>
    <t>Calculations</t>
  </si>
  <si>
    <t>[=-PMT(CostOfMoney/12,FacilityAmortization,FacilityCost,0)]</t>
  </si>
  <si>
    <t>[=-PMT(CostOfMoney/12, ServerAmortization, ServerCount*ServerCost, 0)]</t>
  </si>
  <si>
    <t>Power and Cooling Infrastrucure (%)</t>
  </si>
  <si>
    <t>[=InfrastructureMonthly*PowerAndCoolikngInfrastructurePercentage]</t>
  </si>
  <si>
    <t>[=MegaWattsCriticalLoad*AveragePowerUsage/1000*PUE*PowerCost*24*365/12]</t>
  </si>
  <si>
    <t>[=+InfrastructureMonthly-PowerAndCoolingInfrastructureMonthly]</t>
  </si>
  <si>
    <t>[=+PowerAndCoolingInfrastructureMonthly+PowerMonthly]</t>
  </si>
  <si>
    <t>(% of infrastructure that is power &amp; cooling)</t>
  </si>
  <si>
    <t>(Average % of provisioned power used)</t>
  </si>
  <si>
    <t>(3 years)</t>
  </si>
  <si>
    <t>(15 years)</t>
  </si>
  <si>
    <t>Size of Facility (Critical Load MW):</t>
  </si>
  <si>
    <t>(15MW)</t>
  </si>
  <si>
    <t xml:space="preserve">Total: </t>
  </si>
</sst>
</file>

<file path=xl/styles.xml><?xml version="1.0" encoding="utf-8"?>
<styleSheet xmlns="http://schemas.openxmlformats.org/spreadsheetml/2006/main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"/>
  </numFmts>
  <fonts count="9"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1" fillId="0" borderId="0" xfId="0" applyNumberFormat="1" applyFont="1" applyAlignment="1">
      <alignment horizontal="left" readingOrder="1"/>
    </xf>
    <xf numFmtId="164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165" fontId="4" fillId="0" borderId="0" xfId="0" applyNumberFormat="1" applyFont="1"/>
    <xf numFmtId="9" fontId="4" fillId="0" borderId="0" xfId="0" applyNumberFormat="1" applyFont="1"/>
    <xf numFmtId="2" fontId="4" fillId="0" borderId="0" xfId="0" applyNumberFormat="1" applyFont="1"/>
    <xf numFmtId="43" fontId="4" fillId="0" borderId="0" xfId="1" applyFont="1"/>
    <xf numFmtId="165" fontId="4" fillId="0" borderId="0" xfId="2" applyNumberFormat="1" applyFont="1"/>
    <xf numFmtId="166" fontId="4" fillId="0" borderId="0" xfId="0" applyNumberFormat="1" applyFont="1"/>
    <xf numFmtId="1" fontId="4" fillId="0" borderId="0" xfId="0" applyNumberFormat="1" applyFont="1"/>
    <xf numFmtId="1" fontId="4" fillId="0" borderId="0" xfId="2" applyNumberFormat="1" applyFont="1"/>
    <xf numFmtId="0" fontId="7" fillId="0" borderId="0" xfId="0" applyFont="1"/>
    <xf numFmtId="8" fontId="8" fillId="0" borderId="0" xfId="0" applyNumberFormat="1" applyFont="1"/>
    <xf numFmtId="0" fontId="8" fillId="0" borderId="0" xfId="0" applyFont="1"/>
    <xf numFmtId="164" fontId="4" fillId="0" borderId="0" xfId="0" applyNumberFormat="1" applyFont="1"/>
    <xf numFmtId="164" fontId="4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Lbls>
            <c:dLbl>
              <c:idx val="3"/>
              <c:layout>
                <c:manualLayout>
                  <c:x val="-5.0118985102790024E-2"/>
                  <c:y val="3.5855934674832328E-2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showVal val="1"/>
            <c:showLeaderLines val="1"/>
          </c:dLbls>
          <c:cat>
            <c:strRef>
              <c:f>Sheet1!$B$18:$B$21</c:f>
              <c:strCache>
                <c:ptCount val="4"/>
                <c:pt idx="0">
                  <c:v>Servers</c:v>
                </c:pt>
                <c:pt idx="1">
                  <c:v>Power &amp; Cooling Infrastructure</c:v>
                </c:pt>
                <c:pt idx="2">
                  <c:v>Power</c:v>
                </c:pt>
                <c:pt idx="3">
                  <c:v>Other Infrastructure</c:v>
                </c:pt>
              </c:strCache>
            </c:strRef>
          </c:cat>
          <c:val>
            <c:numRef>
              <c:f>Sheet1!$C$18:$C$21</c:f>
              <c:numCache>
                <c:formatCode>"$"#,##0</c:formatCode>
                <c:ptCount val="4"/>
                <c:pt idx="0">
                  <c:v>2997089.7104665372</c:v>
                </c:pt>
                <c:pt idx="1">
                  <c:v>1296901.5478561297</c:v>
                </c:pt>
                <c:pt idx="2">
                  <c:v>1042440.0000000001</c:v>
                </c:pt>
                <c:pt idx="3">
                  <c:v>284685.70562695549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400" b="1"/>
          </a:pPr>
          <a:endParaRPr lang="en-US"/>
        </a:p>
      </c:txPr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523874</xdr:colOff>
      <xdr:row>23</xdr:row>
      <xdr:rowOff>142875</xdr:rowOff>
    </xdr:from>
    <xdr:to>
      <xdr:col>4</xdr:col>
      <xdr:colOff>552450</xdr:colOff>
      <xdr:row>39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0.00417</cdr:x>
      <cdr:y>0</cdr:y>
    </cdr:from>
    <cdr:to>
      <cdr:x>0.99792</cdr:x>
      <cdr:y>0.125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050" y="0"/>
          <a:ext cx="45434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2000" b="1"/>
            <a:t>Monthly</a:t>
          </a:r>
          <a:r>
            <a:rPr lang="en-US" sz="2000" b="1" baseline="0"/>
            <a:t> Costs</a:t>
          </a:r>
          <a:endParaRPr lang="en-US" sz="2000" b="1"/>
        </a:p>
      </cdr:txBody>
    </cdr:sp>
  </cdr:relSizeAnchor>
  <cdr:relSizeAnchor xmlns:cdr="http://schemas.openxmlformats.org/drawingml/2006/chartDrawing">
    <cdr:from>
      <cdr:x>0.00349</cdr:x>
      <cdr:y>0.89051</cdr:y>
    </cdr:from>
    <cdr:to>
      <cdr:x>0.99825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9051" y="2324101"/>
          <a:ext cx="54292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en-US" sz="1400"/>
            <a:t>3</a:t>
          </a:r>
          <a:r>
            <a:rPr lang="en-US" sz="1400" baseline="0"/>
            <a:t>yr server &amp; 15 yr infrastructure amortization</a:t>
          </a:r>
          <a:endParaRPr lang="en-US" sz="14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topLeftCell="A7" workbookViewId="0">
      <selection activeCell="E10" sqref="E10"/>
    </sheetView>
  </sheetViews>
  <sheetFormatPr defaultRowHeight="15"/>
  <cols>
    <col min="1" max="1" width="7.85546875" customWidth="1"/>
    <col min="2" max="2" width="34.28515625" style="1" customWidth="1"/>
    <col min="3" max="3" width="16.5703125" bestFit="1" customWidth="1"/>
  </cols>
  <sheetData>
    <row r="1" spans="1:5" ht="23.25">
      <c r="B1" s="15" t="s">
        <v>9</v>
      </c>
      <c r="C1" s="6"/>
    </row>
    <row r="2" spans="1:5" ht="18.75">
      <c r="A2" s="5"/>
      <c r="B2" s="6"/>
      <c r="C2" s="6"/>
    </row>
    <row r="3" spans="1:5" ht="18.75">
      <c r="A3" s="5" t="s">
        <v>6</v>
      </c>
      <c r="B3" s="6"/>
      <c r="C3" s="6"/>
    </row>
    <row r="4" spans="1:5" ht="18.75">
      <c r="A4" s="6"/>
      <c r="B4" s="4" t="s">
        <v>7</v>
      </c>
      <c r="C4" s="7">
        <v>7.0000000000000007E-2</v>
      </c>
    </row>
    <row r="5" spans="1:5" ht="18.75">
      <c r="A5" s="6"/>
      <c r="B5" s="4" t="s">
        <v>12</v>
      </c>
      <c r="C5" s="7">
        <v>200000000</v>
      </c>
    </row>
    <row r="6" spans="1:5" ht="18.75">
      <c r="A6" s="6"/>
      <c r="B6" s="4" t="s">
        <v>15</v>
      </c>
      <c r="C6" s="13">
        <f>15*12</f>
        <v>180</v>
      </c>
      <c r="E6" t="s">
        <v>29</v>
      </c>
    </row>
    <row r="7" spans="1:5" ht="18.75">
      <c r="A7" s="6"/>
      <c r="B7" s="4" t="s">
        <v>11</v>
      </c>
      <c r="C7" s="10">
        <v>50000</v>
      </c>
    </row>
    <row r="8" spans="1:5" ht="18.75">
      <c r="A8" s="6"/>
      <c r="B8" s="4" t="s">
        <v>13</v>
      </c>
      <c r="C8" s="11">
        <v>2000</v>
      </c>
    </row>
    <row r="9" spans="1:5" ht="18.75">
      <c r="A9" s="6"/>
      <c r="B9" s="4" t="s">
        <v>14</v>
      </c>
      <c r="C9" s="14">
        <f>3*12</f>
        <v>36</v>
      </c>
      <c r="E9" t="s">
        <v>28</v>
      </c>
    </row>
    <row r="10" spans="1:5" ht="18.75">
      <c r="A10" s="6"/>
      <c r="B10" s="4" t="s">
        <v>30</v>
      </c>
      <c r="C10" s="10">
        <v>15000000</v>
      </c>
      <c r="E10" t="s">
        <v>31</v>
      </c>
    </row>
    <row r="11" spans="1:5" ht="18.75">
      <c r="A11" s="6"/>
      <c r="B11" s="4" t="s">
        <v>16</v>
      </c>
      <c r="C11" s="8">
        <v>0.05</v>
      </c>
    </row>
    <row r="12" spans="1:5" ht="18.75">
      <c r="A12" s="6"/>
      <c r="B12" s="4" t="s">
        <v>10</v>
      </c>
      <c r="C12" s="8">
        <v>0.8</v>
      </c>
      <c r="E12" t="s">
        <v>27</v>
      </c>
    </row>
    <row r="13" spans="1:5" ht="18.75">
      <c r="A13" s="6"/>
      <c r="B13" s="4" t="s">
        <v>8</v>
      </c>
      <c r="C13" s="12">
        <v>1.7</v>
      </c>
    </row>
    <row r="14" spans="1:5" ht="18.75">
      <c r="A14" s="6"/>
      <c r="B14" s="4" t="s">
        <v>21</v>
      </c>
      <c r="C14" s="8">
        <v>0.82</v>
      </c>
      <c r="E14" t="s">
        <v>26</v>
      </c>
    </row>
    <row r="15" spans="1:5" ht="18.75">
      <c r="A15" s="6"/>
      <c r="B15" s="4" t="s">
        <v>17</v>
      </c>
      <c r="C15" s="9"/>
    </row>
    <row r="16" spans="1:5" ht="18.75">
      <c r="A16" s="5" t="s">
        <v>18</v>
      </c>
    </row>
    <row r="17" spans="2:4" ht="15.75">
      <c r="B17" s="4" t="s">
        <v>1</v>
      </c>
      <c r="C17" s="2">
        <f>-PMT(CostOfMoney/12,FacilityAmortization,FacilityCost,0)</f>
        <v>1581587.2534830852</v>
      </c>
      <c r="D17" s="16" t="s">
        <v>19</v>
      </c>
    </row>
    <row r="18" spans="2:4" ht="15.75">
      <c r="B18" s="4" t="s">
        <v>0</v>
      </c>
      <c r="C18" s="2">
        <f>-PMT(CostOfMoney/12, ServerAmortization, ServerCount*ServerCost, 0)</f>
        <v>2997089.7104665372</v>
      </c>
      <c r="D18" s="16" t="s">
        <v>20</v>
      </c>
    </row>
    <row r="19" spans="2:4" ht="15.75">
      <c r="B19" s="4" t="s">
        <v>5</v>
      </c>
      <c r="C19" s="2">
        <f>InfrastructureMonthly*PowerAndCoolikngInfrastructurePercentage</f>
        <v>1296901.5478561297</v>
      </c>
      <c r="D19" s="17" t="s">
        <v>22</v>
      </c>
    </row>
    <row r="20" spans="2:4" ht="15.75">
      <c r="B20" s="4" t="s">
        <v>2</v>
      </c>
      <c r="C20" s="2">
        <f>MegaWattsCriticalLoad*AveragePowerUsage/1000*PUE*PowerCost*24*365/12</f>
        <v>1042440.0000000001</v>
      </c>
      <c r="D20" s="17" t="s">
        <v>23</v>
      </c>
    </row>
    <row r="21" spans="2:4" ht="15.75">
      <c r="B21" s="4" t="s">
        <v>4</v>
      </c>
      <c r="C21" s="2">
        <f>+InfrastructureMonthly-PowerAndCoolingInfrastructureMonthly</f>
        <v>284685.70562695549</v>
      </c>
      <c r="D21" s="17" t="s">
        <v>24</v>
      </c>
    </row>
    <row r="22" spans="2:4" ht="15.75">
      <c r="B22" s="4" t="s">
        <v>3</v>
      </c>
      <c r="C22" s="3">
        <f>+PowerAndCoolingInfrastructureMonthly+PowerMonthly</f>
        <v>2339341.5478561297</v>
      </c>
      <c r="D22" s="17" t="s">
        <v>25</v>
      </c>
    </row>
    <row r="23" spans="2:4" ht="15.75">
      <c r="B23" s="18" t="s">
        <v>32</v>
      </c>
      <c r="C23" s="19">
        <f>+InfrastructureMonthly+ServersMonthly+PowerMonthly</f>
        <v>5621116.9639496226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Sheet2</vt:lpstr>
      <vt:lpstr>Sheet3</vt:lpstr>
      <vt:lpstr>AveragePowerUsage</vt:lpstr>
      <vt:lpstr>CostOfMoney</vt:lpstr>
      <vt:lpstr>FacilityAmortization</vt:lpstr>
      <vt:lpstr>FacilityCost</vt:lpstr>
      <vt:lpstr>FullyBurdenedPower</vt:lpstr>
      <vt:lpstr>InfrastructureMonthly</vt:lpstr>
      <vt:lpstr>MegaWattsCriticalLoad</vt:lpstr>
      <vt:lpstr>OtherInfrastructureMonthly</vt:lpstr>
      <vt:lpstr>PowerAndCoolikngInfrastructurePercentage</vt:lpstr>
      <vt:lpstr>PowerAndCoolingInfrastructureMonthly</vt:lpstr>
      <vt:lpstr>PowerCost</vt:lpstr>
      <vt:lpstr>PowerMonthly</vt:lpstr>
      <vt:lpstr>PUE</vt:lpstr>
      <vt:lpstr>ServerAmortization</vt:lpstr>
      <vt:lpstr>ServerCost</vt:lpstr>
      <vt:lpstr>ServerCount</vt:lpstr>
      <vt:lpstr>ServersMonthly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Hamilton</dc:creator>
  <cp:lastModifiedBy>James Hamilton</cp:lastModifiedBy>
  <dcterms:created xsi:type="dcterms:W3CDTF">2008-11-05T08:24:56Z</dcterms:created>
  <dcterms:modified xsi:type="dcterms:W3CDTF">2008-12-01T00:38:43Z</dcterms:modified>
</cp:coreProperties>
</file>